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"/>
    </mc:Choice>
  </mc:AlternateContent>
  <xr:revisionPtr revIDLastSave="33" documentId="13_ncr:1_{F8130BFB-48A2-4015-BE81-5B095F1FD8ED}" xr6:coauthVersionLast="47" xr6:coauthVersionMax="47" xr10:uidLastSave="{BC871342-CAF6-4C0E-BA22-37943722F41D}"/>
  <bookViews>
    <workbookView xWindow="-120" yWindow="-120" windowWidth="29040" windowHeight="15720" activeTab="1" xr2:uid="{00000000-000D-0000-FFFF-FFFF00000000}"/>
  </bookViews>
  <sheets>
    <sheet name="K66SAE" sheetId="1" r:id="rId1"/>
    <sheet name="Thống kê" sheetId="5" r:id="rId2"/>
  </sheets>
  <definedNames>
    <definedName name="_xlnm._FilterDatabase" localSheetId="0" hidden="1">K66SAE!$A$12:$K$57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5" l="1"/>
  <c r="C9" i="5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13" i="1"/>
  <c r="N9" i="5" l="1"/>
  <c r="L9" i="5"/>
  <c r="J9" i="5"/>
  <c r="H9" i="5"/>
  <c r="F9" i="5"/>
  <c r="H10" i="5" l="1"/>
  <c r="E9" i="5"/>
  <c r="I9" i="5"/>
  <c r="K9" i="5"/>
  <c r="G9" i="5"/>
  <c r="L10" i="5"/>
  <c r="C10" i="5"/>
  <c r="M9" i="5"/>
  <c r="D10" i="5"/>
  <c r="P9" i="5"/>
  <c r="F10" i="5"/>
  <c r="J10" i="5"/>
  <c r="N10" i="5"/>
  <c r="O9" i="5"/>
  <c r="K10" i="5" l="1"/>
  <c r="E10" i="5"/>
  <c r="M10" i="5"/>
  <c r="I10" i="5"/>
  <c r="G10" i="5"/>
  <c r="Q9" i="5"/>
  <c r="P10" i="5"/>
  <c r="O10" i="5"/>
  <c r="Q10" i="5" l="1"/>
</calcChain>
</file>

<file path=xl/sharedStrings.xml><?xml version="1.0" encoding="utf-8"?>
<sst xmlns="http://schemas.openxmlformats.org/spreadsheetml/2006/main" count="187" uniqueCount="168">
  <si>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</si>
  <si>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</si>
  <si>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</si>
  <si>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</si>
  <si>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</si>
  <si>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</si>
  <si>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</si>
  <si>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</si>
  <si>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</si>
  <si>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</si>
  <si>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</si>
  <si>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</si>
  <si>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</si>
  <si>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Khá</t>
  </si>
  <si>
    <t>Tốt</t>
  </si>
  <si>
    <t>Xuất sắc</t>
  </si>
  <si>
    <t>Kém</t>
  </si>
  <si>
    <t>VIỆN CÔNG NGHỆ HÀNG KHÔNG VŨ TRỤ</t>
  </si>
  <si>
    <t>Trung bình</t>
  </si>
  <si>
    <t>Tổng Viện CNHKVT</t>
  </si>
  <si>
    <t>Lớp</t>
  </si>
  <si>
    <t>Sĩ số</t>
  </si>
  <si>
    <t>Kết quả xếp loại</t>
  </si>
  <si>
    <t>Yếu</t>
  </si>
  <si>
    <t>Số lượng</t>
  </si>
  <si>
    <t>%</t>
  </si>
  <si>
    <t>HĐ cấp Trường
(dự kiến)</t>
  </si>
  <si>
    <t xml:space="preserve">BẢNG TỔNG HỢP KẾT QUẢ RÈN LUYỆN CỦA SINH VIÊN
 VIỆN CÔNG NGHỆ HÀNG KHÔNG VŨ TRỤ </t>
  </si>
  <si>
    <t>LỚP QH-2021-I/CQ-S-AE, HỌC KỲ 1, NĂM HỌC 2025-2026</t>
  </si>
  <si>
    <t>21021396</t>
  </si>
  <si>
    <t>Lương Thành An</t>
  </si>
  <si>
    <t>04/06/2003</t>
  </si>
  <si>
    <t>21021397</t>
  </si>
  <si>
    <t>Dương Kỳ Anh</t>
  </si>
  <si>
    <t>22/02/2003</t>
  </si>
  <si>
    <t>21021398</t>
  </si>
  <si>
    <t>Đinh Quốc Anh</t>
  </si>
  <si>
    <t>06/11/2003</t>
  </si>
  <si>
    <t>21020598</t>
  </si>
  <si>
    <t>Phạm Việt Anh</t>
  </si>
  <si>
    <t>10/10/2003</t>
  </si>
  <si>
    <t>21021400</t>
  </si>
  <si>
    <t>Trần Văn Cao</t>
  </si>
  <si>
    <t>25/07/2002</t>
  </si>
  <si>
    <t>21021401</t>
  </si>
  <si>
    <t>Phùng Tuấn Cường</t>
  </si>
  <si>
    <t>10/06/2003</t>
  </si>
  <si>
    <t>21021403</t>
  </si>
  <si>
    <t>Lương Trí Dũng</t>
  </si>
  <si>
    <t>04/10/2003</t>
  </si>
  <si>
    <t>21020724</t>
  </si>
  <si>
    <t>Nguyễn Trung Dũng</t>
  </si>
  <si>
    <t>02/08/2003</t>
  </si>
  <si>
    <t>21021404</t>
  </si>
  <si>
    <t>Lâm Thanh Duy</t>
  </si>
  <si>
    <t>28/01/2003</t>
  </si>
  <si>
    <t>21021405</t>
  </si>
  <si>
    <t>Nguyễn Sỹ Duy</t>
  </si>
  <si>
    <t>03/02/2003</t>
  </si>
  <si>
    <t>21021406</t>
  </si>
  <si>
    <t>Nguyễn Phúc Dương</t>
  </si>
  <si>
    <t>28/04/2003</t>
  </si>
  <si>
    <t>21021407</t>
  </si>
  <si>
    <t>Phạm Thái Dương</t>
  </si>
  <si>
    <t>18/01/2003</t>
  </si>
  <si>
    <t>21021408</t>
  </si>
  <si>
    <t>Nguyễn Tiến Đạt</t>
  </si>
  <si>
    <t>15/04/2003</t>
  </si>
  <si>
    <t>21021409</t>
  </si>
  <si>
    <t>Trần Đức Đạt</t>
  </si>
  <si>
    <t>15/10/2003</t>
  </si>
  <si>
    <t>21021410</t>
  </si>
  <si>
    <t>Trần Quốc Đạt</t>
  </si>
  <si>
    <t>21/01/2003</t>
  </si>
  <si>
    <t>21021411</t>
  </si>
  <si>
    <t>Ninh Hải Đăng</t>
  </si>
  <si>
    <t>04/04/2003</t>
  </si>
  <si>
    <t>21021413</t>
  </si>
  <si>
    <t>Vũ Việt Đức</t>
  </si>
  <si>
    <t>19/01/2003</t>
  </si>
  <si>
    <t>21021414</t>
  </si>
  <si>
    <t>Nguyễn Trường Giang</t>
  </si>
  <si>
    <t>12/02/2003</t>
  </si>
  <si>
    <t>21021416</t>
  </si>
  <si>
    <t>Đỗ Minh Hiếu</t>
  </si>
  <si>
    <t>16/07/2003</t>
  </si>
  <si>
    <t>21021417</t>
  </si>
  <si>
    <t>Trần Chí Hoàng</t>
  </si>
  <si>
    <t>14/01/2003</t>
  </si>
  <si>
    <t>21021418</t>
  </si>
  <si>
    <t>Lê Tuấn Hùng</t>
  </si>
  <si>
    <t>26/09/2003</t>
  </si>
  <si>
    <t>21021419</t>
  </si>
  <si>
    <t>Nguyễn Bá Phi Hùng</t>
  </si>
  <si>
    <t>28/02/2003</t>
  </si>
  <si>
    <t>21020725</t>
  </si>
  <si>
    <t>Đỗ Quang Huy</t>
  </si>
  <si>
    <t>22/09/2003</t>
  </si>
  <si>
    <t>21021420</t>
  </si>
  <si>
    <t>Nguyễn Trọng Khánh Huy</t>
  </si>
  <si>
    <t>19/03/2003</t>
  </si>
  <si>
    <t>21021421</t>
  </si>
  <si>
    <t>Phạm Quang Huy</t>
  </si>
  <si>
    <t>24/07/2003</t>
  </si>
  <si>
    <t>21021423</t>
  </si>
  <si>
    <t>Đỗ Hải Long</t>
  </si>
  <si>
    <t>23/02/2003</t>
  </si>
  <si>
    <t>21021424</t>
  </si>
  <si>
    <t>Lê Đức Lương</t>
  </si>
  <si>
    <t>13/07/2003</t>
  </si>
  <si>
    <t>21021425</t>
  </si>
  <si>
    <t>Vũ Đức Lương</t>
  </si>
  <si>
    <t>25/09/2003</t>
  </si>
  <si>
    <t>21021427</t>
  </si>
  <si>
    <t>Nguyễn Công Minh</t>
  </si>
  <si>
    <t>25/02/2003</t>
  </si>
  <si>
    <t>21021428</t>
  </si>
  <si>
    <t>Nguyễn Trung Nam</t>
  </si>
  <si>
    <t>21021429</t>
  </si>
  <si>
    <t>Phạm Thị Kim Ngân</t>
  </si>
  <si>
    <t>29/07/2003</t>
  </si>
  <si>
    <t>21021431</t>
  </si>
  <si>
    <t>Nguyễn Đăng Quang</t>
  </si>
  <si>
    <t>29/12/2003</t>
  </si>
  <si>
    <t>21020601</t>
  </si>
  <si>
    <t>Phạm Minh Quang</t>
  </si>
  <si>
    <t>04/09/2003</t>
  </si>
  <si>
    <t>21021434</t>
  </si>
  <si>
    <t>Vũ Xuân Quân</t>
  </si>
  <si>
    <t>26/10/2001</t>
  </si>
  <si>
    <t>21021435</t>
  </si>
  <si>
    <t>Phùng Thắng Quyết</t>
  </si>
  <si>
    <t>20/03/2003</t>
  </si>
  <si>
    <t>21021436</t>
  </si>
  <si>
    <t>Nguyễn Tư Sơn</t>
  </si>
  <si>
    <t>10/08/2003</t>
  </si>
  <si>
    <t>21021437</t>
  </si>
  <si>
    <t>Phạm Văn Sơn</t>
  </si>
  <si>
    <t>11/03/2003</t>
  </si>
  <si>
    <t>21021438</t>
  </si>
  <si>
    <t>Vũ Phan Nhật Thành</t>
  </si>
  <si>
    <t>24/02/2003</t>
  </si>
  <si>
    <t>21021439</t>
  </si>
  <si>
    <t>Nguyễn Ngọc Hương Thảo</t>
  </si>
  <si>
    <t>27/12/2002</t>
  </si>
  <si>
    <t>21021441</t>
  </si>
  <si>
    <t>Lê Toàn Thắng</t>
  </si>
  <si>
    <t>10/09/2003</t>
  </si>
  <si>
    <t>21021445</t>
  </si>
  <si>
    <t>Nguyễn Hữu Trường</t>
  </si>
  <si>
    <t>07/02/2003</t>
  </si>
  <si>
    <t>21021446</t>
  </si>
  <si>
    <t>Bùi Anh Tú</t>
  </si>
  <si>
    <t>03/11/2003</t>
  </si>
  <si>
    <t>21021447</t>
  </si>
  <si>
    <t>Trần Anh Tú</t>
  </si>
  <si>
    <t>15/08/2003</t>
  </si>
  <si>
    <t>21021449</t>
  </si>
  <si>
    <t>Lê Anh Tuấn</t>
  </si>
  <si>
    <t>04/05/2003</t>
  </si>
  <si>
    <t>21021451</t>
  </si>
  <si>
    <t>Phạm Thành Việt</t>
  </si>
  <si>
    <t>10/12/2003</t>
  </si>
  <si>
    <t>Điểm tự ĐG</t>
  </si>
  <si>
    <t>Điểm BCS</t>
  </si>
  <si>
    <t>Điểm GVCN</t>
  </si>
  <si>
    <t>QH-2021-I/CQ-S-AE</t>
  </si>
  <si>
    <t xml:space="preserve">Danh sách có: 45 sinh viên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</si>
</sst>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charset val="163"/>
      <scheme val="major"/>
    </font>
    <font>
      <sz val="11"/>
      <name val="Times New Roman"/>
      <family val="1"/>
      <charset val="163"/>
      <scheme val="major"/>
    </font>
    <font>
      <sz val="1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i/>
      <sz val="13"/>
      <color theme="1"/>
      <name val="Times New Roman"/>
      <family val="1"/>
      <scheme val="maj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164" fontId="9" fillId="0" borderId="0" xfId="0" applyNumberFormat="1" applyFont="1"/>
    <xf numFmtId="0" fontId="10" fillId="0" borderId="0" xfId="0" applyFont="1"/>
    <xf numFmtId="164" fontId="5" fillId="0" borderId="1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11" fillId="0" borderId="0" xfId="0" applyFont="1"/>
    <xf numFmtId="0" fontId="11" fillId="0" borderId="0" xfId="0" applyFont="1" applyAlignment="1">
      <alignment wrapText="1"/>
    </xf>
    <xf numFmtId="14" fontId="11" fillId="0" borderId="0" xfId="0" applyNumberFormat="1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9" xfId="0" applyFont="1" applyBorder="1" applyProtection="1">
      <protection locked="0"/>
    </xf>
    <xf numFmtId="0" fontId="12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15" fillId="0" borderId="1" xfId="0" applyNumberFormat="1" applyFont="1" applyBorder="1"/>
    <xf numFmtId="0" fontId="15" fillId="0" borderId="1" xfId="0" applyFont="1" applyBorder="1" applyAlignment="1">
      <alignment wrapText="1"/>
    </xf>
    <xf numFmtId="49" fontId="15" fillId="0" borderId="1" xfId="0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13250A2-C71B-5ACA-FE81-ED56883F20E9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F26AA06E-C676-42B9-5616-DC3CA54E836C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180975</xdr:rowOff>
    </xdr:from>
    <xdr:to>
      <xdr:col>3</xdr:col>
      <xdr:colOff>504825</xdr:colOff>
      <xdr:row>1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8CD2A12-5D97-4D5B-AF8D-E222858DEBF1}"/>
            </a:ext>
          </a:extLst>
        </xdr:cNvPr>
        <xdr:cNvCxnSpPr/>
      </xdr:nvCxnSpPr>
      <xdr:spPr>
        <a:xfrm>
          <a:off x="1390650" y="371475"/>
          <a:ext cx="1181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61C229-A80C-400F-B455-54339EB76C18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opLeftCell="A3" workbookViewId="0">
      <selection activeCell="D59" sqref="D59"/>
    </sheetView>
  </sheetViews>
  <sheetFormatPr defaultColWidth="21.75" defaultRowHeight="15" x14ac:dyDescent="0.25"/>
  <cols>
    <col min="1" max="1" width="4.75" style="21" bestFit="1" customWidth="1"/>
    <col min="2" max="2" width="8.875" style="21" bestFit="1" customWidth="1"/>
    <col min="3" max="3" width="21" style="1" bestFit="1" customWidth="1"/>
    <col min="4" max="4" width="9.875" style="21" bestFit="1" customWidth="1"/>
    <col min="5" max="5" width="6.875" style="21" bestFit="1" customWidth="1"/>
    <col min="6" max="6" width="5.375" style="21" bestFit="1" customWidth="1"/>
    <col min="7" max="7" width="7.375" style="21" customWidth="1"/>
    <col min="8" max="8" width="5.375" style="21" bestFit="1" customWidth="1"/>
    <col min="9" max="9" width="7.75" style="1" bestFit="1" customWidth="1"/>
    <col min="10" max="10" width="5.375" style="21" bestFit="1" customWidth="1"/>
    <col min="11" max="11" width="11.75" style="1" customWidth="1"/>
    <col min="12" max="16384" width="21.75" style="1"/>
  </cols>
  <sheetData>
    <row r="1" spans="1:11" ht="16.5" x14ac:dyDescent="0.25">
      <c r="A1" s="27" t="s">
        <v>0</v>
      </c>
      <c r="B1" s="27"/>
      <c r="C1" s="27"/>
      <c r="D1" s="27"/>
      <c r="G1" s="26" t="s">
        <v>2</v>
      </c>
      <c r="H1" s="26"/>
      <c r="I1" s="26"/>
      <c r="J1" s="26"/>
      <c r="K1" s="26"/>
    </row>
    <row r="2" spans="1:11" ht="16.5" x14ac:dyDescent="0.25">
      <c r="A2" s="28" t="s">
        <v>1</v>
      </c>
      <c r="B2" s="28"/>
      <c r="C2" s="28"/>
      <c r="D2" s="28"/>
      <c r="G2" s="26" t="s">
        <v>3</v>
      </c>
      <c r="H2" s="26"/>
      <c r="I2" s="26"/>
      <c r="J2" s="26"/>
      <c r="K2" s="26"/>
    </row>
    <row r="3" spans="1:11" ht="16.5" x14ac:dyDescent="0.25">
      <c r="A3" s="23"/>
    </row>
    <row r="5" spans="1:11" ht="19.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9.5" x14ac:dyDescent="0.25">
      <c r="A6" s="29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19.5" x14ac:dyDescent="0.25">
      <c r="A7" s="29" t="s">
        <v>17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10" spans="1:11" ht="15.75" x14ac:dyDescent="0.25">
      <c r="A10" s="30" t="s">
        <v>5</v>
      </c>
      <c r="B10" s="32" t="s">
        <v>6</v>
      </c>
      <c r="C10" s="32" t="s">
        <v>7</v>
      </c>
      <c r="D10" s="32" t="s">
        <v>8</v>
      </c>
      <c r="E10" s="38" t="s">
        <v>163</v>
      </c>
      <c r="F10" s="38" t="s">
        <v>164</v>
      </c>
      <c r="G10" s="38" t="s">
        <v>165</v>
      </c>
      <c r="H10" s="34" t="s">
        <v>10</v>
      </c>
      <c r="I10" s="35"/>
      <c r="J10" s="34" t="s">
        <v>10</v>
      </c>
      <c r="K10" s="35"/>
    </row>
    <row r="11" spans="1:11" ht="31.5" customHeight="1" x14ac:dyDescent="0.25">
      <c r="A11" s="31"/>
      <c r="B11" s="33"/>
      <c r="C11" s="33"/>
      <c r="D11" s="33"/>
      <c r="E11" s="39"/>
      <c r="F11" s="39"/>
      <c r="G11" s="39"/>
      <c r="H11" s="36" t="s">
        <v>11</v>
      </c>
      <c r="I11" s="37"/>
      <c r="J11" s="36" t="s">
        <v>26</v>
      </c>
      <c r="K11" s="37"/>
    </row>
    <row r="12" spans="1:11" ht="15.75" x14ac:dyDescent="0.25">
      <c r="A12" s="31"/>
      <c r="B12" s="33"/>
      <c r="C12" s="33"/>
      <c r="D12" s="33"/>
      <c r="E12" s="40"/>
      <c r="F12" s="40"/>
      <c r="G12" s="40"/>
      <c r="H12" s="20" t="s">
        <v>9</v>
      </c>
      <c r="I12" s="20" t="s">
        <v>12</v>
      </c>
      <c r="J12" s="20" t="s">
        <v>9</v>
      </c>
      <c r="K12" s="20" t="s">
        <v>12</v>
      </c>
    </row>
    <row r="13" spans="1:11" s="17" customFormat="1" ht="15.75" x14ac:dyDescent="0.25">
      <c r="A13" s="24">
        <v>1</v>
      </c>
      <c r="B13" s="50" t="s">
        <v>29</v>
      </c>
      <c r="C13" s="51" t="s">
        <v>30</v>
      </c>
      <c r="D13" s="52" t="s">
        <v>31</v>
      </c>
      <c r="E13" s="24">
        <v>90</v>
      </c>
      <c r="F13" s="24">
        <v>90</v>
      </c>
      <c r="G13" s="24">
        <v>90</v>
      </c>
      <c r="H13" s="24">
        <v>90</v>
      </c>
      <c r="I13" s="22" t="str">
        <f t="shared" ref="I13:K57" si="0">IF(H13&gt;=90,"Xuất sắc",IF(H13&gt;=80,"Tốt", IF(H13&gt;=65,"Khá",IF(H13&gt;=50,"Trung bình", IF(H13&gt;=35, "Yếu", "Kém")))))</f>
        <v>Xuất sắc</v>
      </c>
      <c r="J13" s="24">
        <v>90</v>
      </c>
      <c r="K13" s="22" t="str">
        <f t="shared" si="0"/>
        <v>Xuất sắc</v>
      </c>
    </row>
    <row r="14" spans="1:11" s="17" customFormat="1" ht="15.75" x14ac:dyDescent="0.25">
      <c r="A14" s="24">
        <v>2</v>
      </c>
      <c r="B14" s="50" t="s">
        <v>32</v>
      </c>
      <c r="C14" s="51" t="s">
        <v>33</v>
      </c>
      <c r="D14" s="52" t="s">
        <v>34</v>
      </c>
      <c r="E14" s="24">
        <v>80</v>
      </c>
      <c r="F14" s="24">
        <v>80</v>
      </c>
      <c r="G14" s="24">
        <v>80</v>
      </c>
      <c r="H14" s="24">
        <v>80</v>
      </c>
      <c r="I14" s="22" t="str">
        <f t="shared" si="0"/>
        <v>Tốt</v>
      </c>
      <c r="J14" s="24">
        <v>80</v>
      </c>
      <c r="K14" s="22" t="str">
        <f t="shared" si="0"/>
        <v>Tốt</v>
      </c>
    </row>
    <row r="15" spans="1:11" s="17" customFormat="1" ht="15.75" x14ac:dyDescent="0.25">
      <c r="A15" s="24">
        <v>3</v>
      </c>
      <c r="B15" s="50" t="s">
        <v>35</v>
      </c>
      <c r="C15" s="51" t="s">
        <v>36</v>
      </c>
      <c r="D15" s="52" t="s">
        <v>37</v>
      </c>
      <c r="E15" s="24">
        <v>90</v>
      </c>
      <c r="F15" s="24">
        <v>90</v>
      </c>
      <c r="G15" s="24">
        <v>90</v>
      </c>
      <c r="H15" s="24">
        <v>90</v>
      </c>
      <c r="I15" s="22" t="str">
        <f t="shared" si="0"/>
        <v>Xuất sắc</v>
      </c>
      <c r="J15" s="24">
        <v>90</v>
      </c>
      <c r="K15" s="22" t="str">
        <f t="shared" si="0"/>
        <v>Xuất sắc</v>
      </c>
    </row>
    <row r="16" spans="1:11" s="17" customFormat="1" ht="15.75" x14ac:dyDescent="0.25">
      <c r="A16" s="24">
        <v>4</v>
      </c>
      <c r="B16" s="50" t="s">
        <v>38</v>
      </c>
      <c r="C16" s="51" t="s">
        <v>39</v>
      </c>
      <c r="D16" s="52" t="s">
        <v>40</v>
      </c>
      <c r="E16" s="24">
        <v>90</v>
      </c>
      <c r="F16" s="24">
        <v>90</v>
      </c>
      <c r="G16" s="24">
        <v>90</v>
      </c>
      <c r="H16" s="24">
        <v>90</v>
      </c>
      <c r="I16" s="22" t="str">
        <f t="shared" si="0"/>
        <v>Xuất sắc</v>
      </c>
      <c r="J16" s="24">
        <v>90</v>
      </c>
      <c r="K16" s="22" t="str">
        <f t="shared" si="0"/>
        <v>Xuất sắc</v>
      </c>
    </row>
    <row r="17" spans="1:11" s="17" customFormat="1" ht="15.75" x14ac:dyDescent="0.25">
      <c r="A17" s="24">
        <v>5</v>
      </c>
      <c r="B17" s="50" t="s">
        <v>41</v>
      </c>
      <c r="C17" s="51" t="s">
        <v>42</v>
      </c>
      <c r="D17" s="52" t="s">
        <v>43</v>
      </c>
      <c r="E17" s="24">
        <v>90</v>
      </c>
      <c r="F17" s="24">
        <v>90</v>
      </c>
      <c r="G17" s="24">
        <v>90</v>
      </c>
      <c r="H17" s="24">
        <v>90</v>
      </c>
      <c r="I17" s="22" t="str">
        <f t="shared" si="0"/>
        <v>Xuất sắc</v>
      </c>
      <c r="J17" s="24">
        <v>90</v>
      </c>
      <c r="K17" s="22" t="str">
        <f t="shared" si="0"/>
        <v>Xuất sắc</v>
      </c>
    </row>
    <row r="18" spans="1:11" s="17" customFormat="1" ht="15.75" x14ac:dyDescent="0.25">
      <c r="A18" s="24">
        <v>6</v>
      </c>
      <c r="B18" s="50" t="s">
        <v>44</v>
      </c>
      <c r="C18" s="51" t="s">
        <v>45</v>
      </c>
      <c r="D18" s="52" t="s">
        <v>46</v>
      </c>
      <c r="E18" s="24">
        <v>80</v>
      </c>
      <c r="F18" s="24">
        <v>80</v>
      </c>
      <c r="G18" s="24">
        <v>80</v>
      </c>
      <c r="H18" s="24">
        <v>80</v>
      </c>
      <c r="I18" s="22" t="str">
        <f t="shared" si="0"/>
        <v>Tốt</v>
      </c>
      <c r="J18" s="24">
        <v>80</v>
      </c>
      <c r="K18" s="22" t="str">
        <f t="shared" si="0"/>
        <v>Tốt</v>
      </c>
    </row>
    <row r="19" spans="1:11" s="17" customFormat="1" ht="15.75" x14ac:dyDescent="0.25">
      <c r="A19" s="24">
        <v>7</v>
      </c>
      <c r="B19" s="50" t="s">
        <v>47</v>
      </c>
      <c r="C19" s="51" t="s">
        <v>48</v>
      </c>
      <c r="D19" s="52" t="s">
        <v>49</v>
      </c>
      <c r="E19" s="24">
        <v>92</v>
      </c>
      <c r="F19" s="24">
        <v>92</v>
      </c>
      <c r="G19" s="24">
        <v>92</v>
      </c>
      <c r="H19" s="24">
        <v>92</v>
      </c>
      <c r="I19" s="22" t="str">
        <f t="shared" si="0"/>
        <v>Xuất sắc</v>
      </c>
      <c r="J19" s="24">
        <v>92</v>
      </c>
      <c r="K19" s="22" t="str">
        <f t="shared" si="0"/>
        <v>Xuất sắc</v>
      </c>
    </row>
    <row r="20" spans="1:11" s="17" customFormat="1" ht="15.75" x14ac:dyDescent="0.25">
      <c r="A20" s="24">
        <v>8</v>
      </c>
      <c r="B20" s="50" t="s">
        <v>50</v>
      </c>
      <c r="C20" s="51" t="s">
        <v>51</v>
      </c>
      <c r="D20" s="52" t="s">
        <v>52</v>
      </c>
      <c r="E20" s="24">
        <v>92</v>
      </c>
      <c r="F20" s="24">
        <v>92</v>
      </c>
      <c r="G20" s="24">
        <v>92</v>
      </c>
      <c r="H20" s="24">
        <v>92</v>
      </c>
      <c r="I20" s="22" t="str">
        <f t="shared" si="0"/>
        <v>Xuất sắc</v>
      </c>
      <c r="J20" s="24">
        <v>92</v>
      </c>
      <c r="K20" s="22" t="str">
        <f t="shared" si="0"/>
        <v>Xuất sắc</v>
      </c>
    </row>
    <row r="21" spans="1:11" s="17" customFormat="1" ht="15.75" x14ac:dyDescent="0.25">
      <c r="A21" s="24">
        <v>9</v>
      </c>
      <c r="B21" s="50" t="s">
        <v>53</v>
      </c>
      <c r="C21" s="51" t="s">
        <v>54</v>
      </c>
      <c r="D21" s="52" t="s">
        <v>55</v>
      </c>
      <c r="E21" s="24">
        <v>70</v>
      </c>
      <c r="F21" s="24">
        <v>90</v>
      </c>
      <c r="G21" s="24">
        <v>90</v>
      </c>
      <c r="H21" s="24">
        <v>90</v>
      </c>
      <c r="I21" s="22" t="str">
        <f t="shared" si="0"/>
        <v>Xuất sắc</v>
      </c>
      <c r="J21" s="24">
        <v>90</v>
      </c>
      <c r="K21" s="22" t="str">
        <f t="shared" si="0"/>
        <v>Xuất sắc</v>
      </c>
    </row>
    <row r="22" spans="1:11" s="17" customFormat="1" ht="15.75" x14ac:dyDescent="0.25">
      <c r="A22" s="24">
        <v>10</v>
      </c>
      <c r="B22" s="50" t="s">
        <v>56</v>
      </c>
      <c r="C22" s="51" t="s">
        <v>57</v>
      </c>
      <c r="D22" s="52" t="s">
        <v>58</v>
      </c>
      <c r="E22" s="24">
        <v>85</v>
      </c>
      <c r="F22" s="24">
        <v>90</v>
      </c>
      <c r="G22" s="24">
        <v>90</v>
      </c>
      <c r="H22" s="24">
        <v>90</v>
      </c>
      <c r="I22" s="22" t="str">
        <f t="shared" si="0"/>
        <v>Xuất sắc</v>
      </c>
      <c r="J22" s="24">
        <v>90</v>
      </c>
      <c r="K22" s="22" t="str">
        <f t="shared" si="0"/>
        <v>Xuất sắc</v>
      </c>
    </row>
    <row r="23" spans="1:11" s="17" customFormat="1" ht="15.75" x14ac:dyDescent="0.25">
      <c r="A23" s="24">
        <v>11</v>
      </c>
      <c r="B23" s="50" t="s">
        <v>59</v>
      </c>
      <c r="C23" s="51" t="s">
        <v>60</v>
      </c>
      <c r="D23" s="52" t="s">
        <v>61</v>
      </c>
      <c r="E23" s="24">
        <v>65</v>
      </c>
      <c r="F23" s="24">
        <v>0</v>
      </c>
      <c r="G23" s="24">
        <v>0</v>
      </c>
      <c r="H23" s="24">
        <v>0</v>
      </c>
      <c r="I23" s="22" t="str">
        <f t="shared" si="0"/>
        <v>Kém</v>
      </c>
      <c r="J23" s="24">
        <v>65</v>
      </c>
      <c r="K23" s="22" t="str">
        <f t="shared" si="0"/>
        <v>Khá</v>
      </c>
    </row>
    <row r="24" spans="1:11" s="17" customFormat="1" ht="15.75" x14ac:dyDescent="0.25">
      <c r="A24" s="24">
        <v>12</v>
      </c>
      <c r="B24" s="50" t="s">
        <v>62</v>
      </c>
      <c r="C24" s="51" t="s">
        <v>63</v>
      </c>
      <c r="D24" s="52" t="s">
        <v>64</v>
      </c>
      <c r="E24" s="24">
        <v>90</v>
      </c>
      <c r="F24" s="24">
        <v>87</v>
      </c>
      <c r="G24" s="24">
        <v>87</v>
      </c>
      <c r="H24" s="24">
        <v>87</v>
      </c>
      <c r="I24" s="22" t="str">
        <f t="shared" si="0"/>
        <v>Tốt</v>
      </c>
      <c r="J24" s="24">
        <v>87</v>
      </c>
      <c r="K24" s="22" t="str">
        <f t="shared" si="0"/>
        <v>Tốt</v>
      </c>
    </row>
    <row r="25" spans="1:11" s="17" customFormat="1" ht="15.75" x14ac:dyDescent="0.25">
      <c r="A25" s="24">
        <v>13</v>
      </c>
      <c r="B25" s="50" t="s">
        <v>65</v>
      </c>
      <c r="C25" s="51" t="s">
        <v>66</v>
      </c>
      <c r="D25" s="52" t="s">
        <v>67</v>
      </c>
      <c r="E25" s="24">
        <v>90</v>
      </c>
      <c r="F25" s="24">
        <v>90</v>
      </c>
      <c r="G25" s="24">
        <v>90</v>
      </c>
      <c r="H25" s="24">
        <v>90</v>
      </c>
      <c r="I25" s="22" t="str">
        <f t="shared" si="0"/>
        <v>Xuất sắc</v>
      </c>
      <c r="J25" s="24">
        <v>90</v>
      </c>
      <c r="K25" s="22" t="str">
        <f t="shared" si="0"/>
        <v>Xuất sắc</v>
      </c>
    </row>
    <row r="26" spans="1:11" s="17" customFormat="1" ht="15.75" x14ac:dyDescent="0.25">
      <c r="A26" s="24">
        <v>14</v>
      </c>
      <c r="B26" s="50" t="s">
        <v>68</v>
      </c>
      <c r="C26" s="51" t="s">
        <v>69</v>
      </c>
      <c r="D26" s="52" t="s">
        <v>70</v>
      </c>
      <c r="E26" s="24">
        <v>90</v>
      </c>
      <c r="F26" s="24">
        <v>90</v>
      </c>
      <c r="G26" s="24">
        <v>90</v>
      </c>
      <c r="H26" s="24">
        <v>90</v>
      </c>
      <c r="I26" s="22" t="str">
        <f t="shared" si="0"/>
        <v>Xuất sắc</v>
      </c>
      <c r="J26" s="24">
        <v>90</v>
      </c>
      <c r="K26" s="22" t="str">
        <f t="shared" si="0"/>
        <v>Xuất sắc</v>
      </c>
    </row>
    <row r="27" spans="1:11" s="17" customFormat="1" ht="15.75" x14ac:dyDescent="0.25">
      <c r="A27" s="24">
        <v>15</v>
      </c>
      <c r="B27" s="50" t="s">
        <v>71</v>
      </c>
      <c r="C27" s="51" t="s">
        <v>72</v>
      </c>
      <c r="D27" s="52" t="s">
        <v>73</v>
      </c>
      <c r="E27" s="24">
        <v>80</v>
      </c>
      <c r="F27" s="24">
        <v>90</v>
      </c>
      <c r="G27" s="24">
        <v>90</v>
      </c>
      <c r="H27" s="24">
        <v>90</v>
      </c>
      <c r="I27" s="22" t="str">
        <f t="shared" si="0"/>
        <v>Xuất sắc</v>
      </c>
      <c r="J27" s="24">
        <v>90</v>
      </c>
      <c r="K27" s="22" t="str">
        <f t="shared" si="0"/>
        <v>Xuất sắc</v>
      </c>
    </row>
    <row r="28" spans="1:11" s="17" customFormat="1" ht="15.75" x14ac:dyDescent="0.25">
      <c r="A28" s="24">
        <v>16</v>
      </c>
      <c r="B28" s="50" t="s">
        <v>74</v>
      </c>
      <c r="C28" s="51" t="s">
        <v>75</v>
      </c>
      <c r="D28" s="52" t="s">
        <v>76</v>
      </c>
      <c r="E28" s="24">
        <v>90</v>
      </c>
      <c r="F28" s="24">
        <v>90</v>
      </c>
      <c r="G28" s="24">
        <v>90</v>
      </c>
      <c r="H28" s="24">
        <v>90</v>
      </c>
      <c r="I28" s="22" t="str">
        <f t="shared" si="0"/>
        <v>Xuất sắc</v>
      </c>
      <c r="J28" s="24">
        <v>90</v>
      </c>
      <c r="K28" s="22" t="str">
        <f t="shared" si="0"/>
        <v>Xuất sắc</v>
      </c>
    </row>
    <row r="29" spans="1:11" s="17" customFormat="1" ht="15.75" x14ac:dyDescent="0.25">
      <c r="A29" s="24">
        <v>17</v>
      </c>
      <c r="B29" s="50" t="s">
        <v>77</v>
      </c>
      <c r="C29" s="51" t="s">
        <v>78</v>
      </c>
      <c r="D29" s="52" t="s">
        <v>79</v>
      </c>
      <c r="E29" s="24">
        <v>70</v>
      </c>
      <c r="F29" s="24">
        <v>77</v>
      </c>
      <c r="G29" s="24">
        <v>77</v>
      </c>
      <c r="H29" s="24">
        <v>77</v>
      </c>
      <c r="I29" s="22" t="str">
        <f t="shared" si="0"/>
        <v>Khá</v>
      </c>
      <c r="J29" s="24">
        <v>77</v>
      </c>
      <c r="K29" s="22" t="str">
        <f t="shared" si="0"/>
        <v>Khá</v>
      </c>
    </row>
    <row r="30" spans="1:11" s="17" customFormat="1" ht="15.75" x14ac:dyDescent="0.25">
      <c r="A30" s="24">
        <v>18</v>
      </c>
      <c r="B30" s="50" t="s">
        <v>80</v>
      </c>
      <c r="C30" s="51" t="s">
        <v>81</v>
      </c>
      <c r="D30" s="52" t="s">
        <v>82</v>
      </c>
      <c r="E30" s="24">
        <v>84</v>
      </c>
      <c r="F30" s="24">
        <v>90</v>
      </c>
      <c r="G30" s="24">
        <v>90</v>
      </c>
      <c r="H30" s="24">
        <v>90</v>
      </c>
      <c r="I30" s="22" t="str">
        <f t="shared" si="0"/>
        <v>Xuất sắc</v>
      </c>
      <c r="J30" s="24">
        <v>90</v>
      </c>
      <c r="K30" s="22" t="str">
        <f t="shared" si="0"/>
        <v>Xuất sắc</v>
      </c>
    </row>
    <row r="31" spans="1:11" s="17" customFormat="1" ht="15.75" x14ac:dyDescent="0.25">
      <c r="A31" s="24">
        <v>19</v>
      </c>
      <c r="B31" s="50" t="s">
        <v>83</v>
      </c>
      <c r="C31" s="51" t="s">
        <v>84</v>
      </c>
      <c r="D31" s="52" t="s">
        <v>85</v>
      </c>
      <c r="E31" s="24">
        <v>80</v>
      </c>
      <c r="F31" s="24">
        <v>77</v>
      </c>
      <c r="G31" s="24">
        <v>77</v>
      </c>
      <c r="H31" s="24">
        <v>77</v>
      </c>
      <c r="I31" s="22" t="str">
        <f t="shared" si="0"/>
        <v>Khá</v>
      </c>
      <c r="J31" s="24">
        <v>77</v>
      </c>
      <c r="K31" s="22" t="str">
        <f t="shared" si="0"/>
        <v>Khá</v>
      </c>
    </row>
    <row r="32" spans="1:11" s="17" customFormat="1" ht="15.75" x14ac:dyDescent="0.25">
      <c r="A32" s="24">
        <v>20</v>
      </c>
      <c r="B32" s="50" t="s">
        <v>86</v>
      </c>
      <c r="C32" s="51" t="s">
        <v>87</v>
      </c>
      <c r="D32" s="52" t="s">
        <v>88</v>
      </c>
      <c r="E32" s="24">
        <v>80</v>
      </c>
      <c r="F32" s="24">
        <v>80</v>
      </c>
      <c r="G32" s="24">
        <v>80</v>
      </c>
      <c r="H32" s="24">
        <v>80</v>
      </c>
      <c r="I32" s="22" t="str">
        <f t="shared" si="0"/>
        <v>Tốt</v>
      </c>
      <c r="J32" s="24">
        <v>80</v>
      </c>
      <c r="K32" s="22" t="str">
        <f t="shared" si="0"/>
        <v>Tốt</v>
      </c>
    </row>
    <row r="33" spans="1:11" s="17" customFormat="1" ht="15.75" x14ac:dyDescent="0.25">
      <c r="A33" s="24">
        <v>21</v>
      </c>
      <c r="B33" s="50" t="s">
        <v>89</v>
      </c>
      <c r="C33" s="51" t="s">
        <v>90</v>
      </c>
      <c r="D33" s="52" t="s">
        <v>91</v>
      </c>
      <c r="E33" s="24">
        <v>77</v>
      </c>
      <c r="F33" s="24">
        <v>77</v>
      </c>
      <c r="G33" s="24">
        <v>77</v>
      </c>
      <c r="H33" s="24">
        <v>77</v>
      </c>
      <c r="I33" s="22" t="str">
        <f t="shared" si="0"/>
        <v>Khá</v>
      </c>
      <c r="J33" s="24">
        <v>77</v>
      </c>
      <c r="K33" s="22" t="str">
        <f t="shared" si="0"/>
        <v>Khá</v>
      </c>
    </row>
    <row r="34" spans="1:11" s="17" customFormat="1" ht="15.75" x14ac:dyDescent="0.25">
      <c r="A34" s="24">
        <v>22</v>
      </c>
      <c r="B34" s="50" t="s">
        <v>92</v>
      </c>
      <c r="C34" s="51" t="s">
        <v>93</v>
      </c>
      <c r="D34" s="52" t="s">
        <v>94</v>
      </c>
      <c r="E34" s="24">
        <v>90</v>
      </c>
      <c r="F34" s="24">
        <v>90</v>
      </c>
      <c r="G34" s="24">
        <v>90</v>
      </c>
      <c r="H34" s="24">
        <v>90</v>
      </c>
      <c r="I34" s="22" t="str">
        <f t="shared" si="0"/>
        <v>Xuất sắc</v>
      </c>
      <c r="J34" s="24">
        <v>90</v>
      </c>
      <c r="K34" s="22" t="str">
        <f t="shared" si="0"/>
        <v>Xuất sắc</v>
      </c>
    </row>
    <row r="35" spans="1:11" s="17" customFormat="1" ht="15.75" x14ac:dyDescent="0.25">
      <c r="A35" s="24">
        <v>23</v>
      </c>
      <c r="B35" s="50" t="s">
        <v>95</v>
      </c>
      <c r="C35" s="51" t="s">
        <v>96</v>
      </c>
      <c r="D35" s="52" t="s">
        <v>97</v>
      </c>
      <c r="E35" s="24">
        <v>90</v>
      </c>
      <c r="F35" s="24">
        <v>90</v>
      </c>
      <c r="G35" s="24">
        <v>90</v>
      </c>
      <c r="H35" s="24">
        <v>90</v>
      </c>
      <c r="I35" s="22" t="str">
        <f t="shared" si="0"/>
        <v>Xuất sắc</v>
      </c>
      <c r="J35" s="24">
        <v>90</v>
      </c>
      <c r="K35" s="22" t="str">
        <f t="shared" si="0"/>
        <v>Xuất sắc</v>
      </c>
    </row>
    <row r="36" spans="1:11" s="17" customFormat="1" ht="17.25" customHeight="1" x14ac:dyDescent="0.25">
      <c r="A36" s="24">
        <v>24</v>
      </c>
      <c r="B36" s="50" t="s">
        <v>98</v>
      </c>
      <c r="C36" s="51" t="s">
        <v>99</v>
      </c>
      <c r="D36" s="52" t="s">
        <v>100</v>
      </c>
      <c r="E36" s="24">
        <v>90</v>
      </c>
      <c r="F36" s="24">
        <v>90</v>
      </c>
      <c r="G36" s="24">
        <v>90</v>
      </c>
      <c r="H36" s="24">
        <v>90</v>
      </c>
      <c r="I36" s="22" t="str">
        <f t="shared" si="0"/>
        <v>Xuất sắc</v>
      </c>
      <c r="J36" s="24">
        <v>90</v>
      </c>
      <c r="K36" s="22" t="str">
        <f t="shared" si="0"/>
        <v>Xuất sắc</v>
      </c>
    </row>
    <row r="37" spans="1:11" s="17" customFormat="1" ht="15.75" x14ac:dyDescent="0.25">
      <c r="A37" s="24">
        <v>25</v>
      </c>
      <c r="B37" s="50" t="s">
        <v>101</v>
      </c>
      <c r="C37" s="51" t="s">
        <v>102</v>
      </c>
      <c r="D37" s="52" t="s">
        <v>103</v>
      </c>
      <c r="E37" s="24">
        <v>67</v>
      </c>
      <c r="F37" s="24">
        <v>77</v>
      </c>
      <c r="G37" s="24">
        <v>77</v>
      </c>
      <c r="H37" s="24">
        <v>77</v>
      </c>
      <c r="I37" s="22" t="str">
        <f t="shared" si="0"/>
        <v>Khá</v>
      </c>
      <c r="J37" s="24">
        <v>77</v>
      </c>
      <c r="K37" s="22" t="str">
        <f t="shared" si="0"/>
        <v>Khá</v>
      </c>
    </row>
    <row r="38" spans="1:11" s="17" customFormat="1" ht="15.75" x14ac:dyDescent="0.25">
      <c r="A38" s="24">
        <v>26</v>
      </c>
      <c r="B38" s="50" t="s">
        <v>104</v>
      </c>
      <c r="C38" s="51" t="s">
        <v>105</v>
      </c>
      <c r="D38" s="52" t="s">
        <v>106</v>
      </c>
      <c r="E38" s="24">
        <v>90</v>
      </c>
      <c r="F38" s="24">
        <v>90</v>
      </c>
      <c r="G38" s="24">
        <v>90</v>
      </c>
      <c r="H38" s="24">
        <v>90</v>
      </c>
      <c r="I38" s="22" t="str">
        <f t="shared" si="0"/>
        <v>Xuất sắc</v>
      </c>
      <c r="J38" s="24">
        <v>90</v>
      </c>
      <c r="K38" s="22" t="str">
        <f t="shared" si="0"/>
        <v>Xuất sắc</v>
      </c>
    </row>
    <row r="39" spans="1:11" s="17" customFormat="1" ht="15.75" x14ac:dyDescent="0.25">
      <c r="A39" s="24">
        <v>27</v>
      </c>
      <c r="B39" s="50" t="s">
        <v>107</v>
      </c>
      <c r="C39" s="51" t="s">
        <v>108</v>
      </c>
      <c r="D39" s="52" t="s">
        <v>109</v>
      </c>
      <c r="E39" s="24">
        <v>90</v>
      </c>
      <c r="F39" s="24">
        <v>77</v>
      </c>
      <c r="G39" s="24">
        <v>77</v>
      </c>
      <c r="H39" s="24">
        <v>77</v>
      </c>
      <c r="I39" s="22" t="str">
        <f t="shared" si="0"/>
        <v>Khá</v>
      </c>
      <c r="J39" s="24">
        <v>77</v>
      </c>
      <c r="K39" s="22" t="str">
        <f t="shared" si="0"/>
        <v>Khá</v>
      </c>
    </row>
    <row r="40" spans="1:11" s="17" customFormat="1" ht="15.75" x14ac:dyDescent="0.25">
      <c r="A40" s="24">
        <v>28</v>
      </c>
      <c r="B40" s="50" t="s">
        <v>110</v>
      </c>
      <c r="C40" s="51" t="s">
        <v>111</v>
      </c>
      <c r="D40" s="52" t="s">
        <v>112</v>
      </c>
      <c r="E40" s="24">
        <v>80</v>
      </c>
      <c r="F40" s="24">
        <v>90</v>
      </c>
      <c r="G40" s="24">
        <v>90</v>
      </c>
      <c r="H40" s="24">
        <v>90</v>
      </c>
      <c r="I40" s="22" t="str">
        <f t="shared" si="0"/>
        <v>Xuất sắc</v>
      </c>
      <c r="J40" s="24">
        <v>90</v>
      </c>
      <c r="K40" s="22" t="str">
        <f t="shared" si="0"/>
        <v>Xuất sắc</v>
      </c>
    </row>
    <row r="41" spans="1:11" s="17" customFormat="1" ht="15.75" x14ac:dyDescent="0.25">
      <c r="A41" s="24">
        <v>29</v>
      </c>
      <c r="B41" s="50" t="s">
        <v>113</v>
      </c>
      <c r="C41" s="51" t="s">
        <v>114</v>
      </c>
      <c r="D41" s="52" t="s">
        <v>115</v>
      </c>
      <c r="E41" s="24">
        <v>70</v>
      </c>
      <c r="F41" s="24">
        <v>90</v>
      </c>
      <c r="G41" s="24">
        <v>90</v>
      </c>
      <c r="H41" s="24">
        <v>90</v>
      </c>
      <c r="I41" s="22" t="str">
        <f t="shared" si="0"/>
        <v>Xuất sắc</v>
      </c>
      <c r="J41" s="24">
        <v>90</v>
      </c>
      <c r="K41" s="22" t="str">
        <f t="shared" si="0"/>
        <v>Xuất sắc</v>
      </c>
    </row>
    <row r="42" spans="1:11" s="17" customFormat="1" ht="15.75" x14ac:dyDescent="0.25">
      <c r="A42" s="24">
        <v>30</v>
      </c>
      <c r="B42" s="50" t="s">
        <v>116</v>
      </c>
      <c r="C42" s="51" t="s">
        <v>117</v>
      </c>
      <c r="D42" s="52" t="s">
        <v>76</v>
      </c>
      <c r="E42" s="24">
        <v>80</v>
      </c>
      <c r="F42" s="24">
        <v>90</v>
      </c>
      <c r="G42" s="24">
        <v>90</v>
      </c>
      <c r="H42" s="24">
        <v>90</v>
      </c>
      <c r="I42" s="22" t="str">
        <f t="shared" si="0"/>
        <v>Xuất sắc</v>
      </c>
      <c r="J42" s="24">
        <v>90</v>
      </c>
      <c r="K42" s="22" t="str">
        <f t="shared" si="0"/>
        <v>Xuất sắc</v>
      </c>
    </row>
    <row r="43" spans="1:11" s="17" customFormat="1" ht="15.75" x14ac:dyDescent="0.25">
      <c r="A43" s="24">
        <v>31</v>
      </c>
      <c r="B43" s="50" t="s">
        <v>118</v>
      </c>
      <c r="C43" s="51" t="s">
        <v>119</v>
      </c>
      <c r="D43" s="52" t="s">
        <v>120</v>
      </c>
      <c r="E43" s="24">
        <v>80</v>
      </c>
      <c r="F43" s="24">
        <v>80</v>
      </c>
      <c r="G43" s="24">
        <v>90</v>
      </c>
      <c r="H43" s="24">
        <v>90</v>
      </c>
      <c r="I43" s="22" t="str">
        <f t="shared" si="0"/>
        <v>Xuất sắc</v>
      </c>
      <c r="J43" s="24">
        <v>90</v>
      </c>
      <c r="K43" s="22" t="str">
        <f t="shared" si="0"/>
        <v>Xuất sắc</v>
      </c>
    </row>
    <row r="44" spans="1:11" s="17" customFormat="1" ht="15.75" x14ac:dyDescent="0.25">
      <c r="A44" s="24">
        <v>32</v>
      </c>
      <c r="B44" s="50" t="s">
        <v>121</v>
      </c>
      <c r="C44" s="51" t="s">
        <v>122</v>
      </c>
      <c r="D44" s="52" t="s">
        <v>123</v>
      </c>
      <c r="E44" s="24">
        <v>90</v>
      </c>
      <c r="F44" s="24">
        <v>90</v>
      </c>
      <c r="G44" s="24">
        <v>90</v>
      </c>
      <c r="H44" s="24">
        <v>90</v>
      </c>
      <c r="I44" s="22" t="str">
        <f t="shared" si="0"/>
        <v>Xuất sắc</v>
      </c>
      <c r="J44" s="24">
        <v>90</v>
      </c>
      <c r="K44" s="22" t="str">
        <f t="shared" si="0"/>
        <v>Xuất sắc</v>
      </c>
    </row>
    <row r="45" spans="1:11" s="17" customFormat="1" ht="15.75" x14ac:dyDescent="0.25">
      <c r="A45" s="24">
        <v>33</v>
      </c>
      <c r="B45" s="50" t="s">
        <v>124</v>
      </c>
      <c r="C45" s="51" t="s">
        <v>125</v>
      </c>
      <c r="D45" s="52" t="s">
        <v>126</v>
      </c>
      <c r="E45" s="24">
        <v>90</v>
      </c>
      <c r="F45" s="24">
        <v>90</v>
      </c>
      <c r="G45" s="24">
        <v>90</v>
      </c>
      <c r="H45" s="24">
        <v>90</v>
      </c>
      <c r="I45" s="22" t="str">
        <f t="shared" si="0"/>
        <v>Xuất sắc</v>
      </c>
      <c r="J45" s="24">
        <v>90</v>
      </c>
      <c r="K45" s="22" t="str">
        <f t="shared" si="0"/>
        <v>Xuất sắc</v>
      </c>
    </row>
    <row r="46" spans="1:11" s="17" customFormat="1" ht="15.75" x14ac:dyDescent="0.25">
      <c r="A46" s="24">
        <v>34</v>
      </c>
      <c r="B46" s="50" t="s">
        <v>127</v>
      </c>
      <c r="C46" s="51" t="s">
        <v>128</v>
      </c>
      <c r="D46" s="52" t="s">
        <v>129</v>
      </c>
      <c r="E46" s="24">
        <v>70</v>
      </c>
      <c r="F46" s="24">
        <v>90</v>
      </c>
      <c r="G46" s="24">
        <v>90</v>
      </c>
      <c r="H46" s="24">
        <v>90</v>
      </c>
      <c r="I46" s="22" t="str">
        <f t="shared" si="0"/>
        <v>Xuất sắc</v>
      </c>
      <c r="J46" s="24">
        <v>90</v>
      </c>
      <c r="K46" s="22" t="str">
        <f t="shared" si="0"/>
        <v>Xuất sắc</v>
      </c>
    </row>
    <row r="47" spans="1:11" s="17" customFormat="1" ht="15.75" x14ac:dyDescent="0.25">
      <c r="A47" s="24">
        <v>35</v>
      </c>
      <c r="B47" s="50" t="s">
        <v>130</v>
      </c>
      <c r="C47" s="51" t="s">
        <v>131</v>
      </c>
      <c r="D47" s="52" t="s">
        <v>132</v>
      </c>
      <c r="E47" s="24">
        <v>90</v>
      </c>
      <c r="F47" s="24">
        <v>90</v>
      </c>
      <c r="G47" s="24">
        <v>90</v>
      </c>
      <c r="H47" s="24">
        <v>90</v>
      </c>
      <c r="I47" s="22" t="str">
        <f t="shared" si="0"/>
        <v>Xuất sắc</v>
      </c>
      <c r="J47" s="24">
        <v>90</v>
      </c>
      <c r="K47" s="22" t="str">
        <f t="shared" si="0"/>
        <v>Xuất sắc</v>
      </c>
    </row>
    <row r="48" spans="1:11" s="17" customFormat="1" ht="15.75" x14ac:dyDescent="0.25">
      <c r="A48" s="24">
        <v>36</v>
      </c>
      <c r="B48" s="50" t="s">
        <v>133</v>
      </c>
      <c r="C48" s="51" t="s">
        <v>134</v>
      </c>
      <c r="D48" s="52" t="s">
        <v>135</v>
      </c>
      <c r="E48" s="24">
        <v>75</v>
      </c>
      <c r="F48" s="24">
        <v>77</v>
      </c>
      <c r="G48" s="24">
        <v>77</v>
      </c>
      <c r="H48" s="24">
        <v>77</v>
      </c>
      <c r="I48" s="22" t="str">
        <f t="shared" si="0"/>
        <v>Khá</v>
      </c>
      <c r="J48" s="24">
        <v>77</v>
      </c>
      <c r="K48" s="22" t="str">
        <f t="shared" si="0"/>
        <v>Khá</v>
      </c>
    </row>
    <row r="49" spans="1:11" s="17" customFormat="1" ht="15.75" x14ac:dyDescent="0.25">
      <c r="A49" s="24">
        <v>37</v>
      </c>
      <c r="B49" s="50" t="s">
        <v>136</v>
      </c>
      <c r="C49" s="51" t="s">
        <v>137</v>
      </c>
      <c r="D49" s="52" t="s">
        <v>138</v>
      </c>
      <c r="E49" s="24">
        <v>90</v>
      </c>
      <c r="F49" s="24">
        <v>90</v>
      </c>
      <c r="G49" s="24">
        <v>92</v>
      </c>
      <c r="H49" s="24">
        <v>92</v>
      </c>
      <c r="I49" s="22" t="str">
        <f t="shared" si="0"/>
        <v>Xuất sắc</v>
      </c>
      <c r="J49" s="24">
        <v>92</v>
      </c>
      <c r="K49" s="22" t="str">
        <f t="shared" si="0"/>
        <v>Xuất sắc</v>
      </c>
    </row>
    <row r="50" spans="1:11" s="17" customFormat="1" ht="15.75" x14ac:dyDescent="0.25">
      <c r="A50" s="24">
        <v>38</v>
      </c>
      <c r="B50" s="50" t="s">
        <v>139</v>
      </c>
      <c r="C50" s="51" t="s">
        <v>140</v>
      </c>
      <c r="D50" s="52" t="s">
        <v>141</v>
      </c>
      <c r="E50" s="24">
        <v>0</v>
      </c>
      <c r="F50" s="24">
        <v>0</v>
      </c>
      <c r="G50" s="24">
        <v>0</v>
      </c>
      <c r="H50" s="24">
        <v>0</v>
      </c>
      <c r="I50" s="22" t="str">
        <f t="shared" si="0"/>
        <v>Kém</v>
      </c>
      <c r="J50" s="24">
        <v>0</v>
      </c>
      <c r="K50" s="22" t="str">
        <f t="shared" si="0"/>
        <v>Kém</v>
      </c>
    </row>
    <row r="51" spans="1:11" s="17" customFormat="1" ht="15.75" x14ac:dyDescent="0.25">
      <c r="A51" s="24">
        <v>39</v>
      </c>
      <c r="B51" s="50" t="s">
        <v>142</v>
      </c>
      <c r="C51" s="51" t="s">
        <v>143</v>
      </c>
      <c r="D51" s="52" t="s">
        <v>144</v>
      </c>
      <c r="E51" s="24">
        <v>90</v>
      </c>
      <c r="F51" s="24">
        <v>90</v>
      </c>
      <c r="G51" s="24">
        <v>90</v>
      </c>
      <c r="H51" s="24">
        <v>90</v>
      </c>
      <c r="I51" s="22" t="str">
        <f t="shared" si="0"/>
        <v>Xuất sắc</v>
      </c>
      <c r="J51" s="24">
        <v>90</v>
      </c>
      <c r="K51" s="22" t="str">
        <f t="shared" si="0"/>
        <v>Xuất sắc</v>
      </c>
    </row>
    <row r="52" spans="1:11" s="17" customFormat="1" ht="15.75" x14ac:dyDescent="0.25">
      <c r="A52" s="24">
        <v>40</v>
      </c>
      <c r="B52" s="50" t="s">
        <v>145</v>
      </c>
      <c r="C52" s="51" t="s">
        <v>146</v>
      </c>
      <c r="D52" s="52" t="s">
        <v>147</v>
      </c>
      <c r="E52" s="24">
        <v>80</v>
      </c>
      <c r="F52" s="24">
        <v>90</v>
      </c>
      <c r="G52" s="24">
        <v>90</v>
      </c>
      <c r="H52" s="24">
        <v>90</v>
      </c>
      <c r="I52" s="22" t="str">
        <f t="shared" si="0"/>
        <v>Xuất sắc</v>
      </c>
      <c r="J52" s="24">
        <v>90</v>
      </c>
      <c r="K52" s="22" t="str">
        <f t="shared" si="0"/>
        <v>Xuất sắc</v>
      </c>
    </row>
    <row r="53" spans="1:11" s="17" customFormat="1" ht="15.75" x14ac:dyDescent="0.25">
      <c r="A53" s="24">
        <v>41</v>
      </c>
      <c r="B53" s="50" t="s">
        <v>148</v>
      </c>
      <c r="C53" s="51" t="s">
        <v>149</v>
      </c>
      <c r="D53" s="52" t="s">
        <v>150</v>
      </c>
      <c r="E53" s="24">
        <v>90</v>
      </c>
      <c r="F53" s="24">
        <v>90</v>
      </c>
      <c r="G53" s="24">
        <v>90</v>
      </c>
      <c r="H53" s="24">
        <v>90</v>
      </c>
      <c r="I53" s="22" t="str">
        <f t="shared" si="0"/>
        <v>Xuất sắc</v>
      </c>
      <c r="J53" s="24">
        <v>90</v>
      </c>
      <c r="K53" s="22" t="str">
        <f t="shared" si="0"/>
        <v>Xuất sắc</v>
      </c>
    </row>
    <row r="54" spans="1:11" s="17" customFormat="1" ht="15.75" x14ac:dyDescent="0.25">
      <c r="A54" s="24">
        <v>42</v>
      </c>
      <c r="B54" s="50" t="s">
        <v>151</v>
      </c>
      <c r="C54" s="51" t="s">
        <v>152</v>
      </c>
      <c r="D54" s="52" t="s">
        <v>153</v>
      </c>
      <c r="E54" s="24">
        <v>90</v>
      </c>
      <c r="F54" s="24">
        <v>90</v>
      </c>
      <c r="G54" s="24">
        <v>90</v>
      </c>
      <c r="H54" s="24">
        <v>90</v>
      </c>
      <c r="I54" s="22" t="str">
        <f t="shared" si="0"/>
        <v>Xuất sắc</v>
      </c>
      <c r="J54" s="24">
        <v>90</v>
      </c>
      <c r="K54" s="22" t="str">
        <f t="shared" si="0"/>
        <v>Xuất sắc</v>
      </c>
    </row>
    <row r="55" spans="1:11" s="17" customFormat="1" ht="15.75" x14ac:dyDescent="0.25">
      <c r="A55" s="24">
        <v>43</v>
      </c>
      <c r="B55" s="50" t="s">
        <v>154</v>
      </c>
      <c r="C55" s="51" t="s">
        <v>155</v>
      </c>
      <c r="D55" s="52" t="s">
        <v>156</v>
      </c>
      <c r="E55" s="24">
        <v>70</v>
      </c>
      <c r="F55" s="24">
        <v>75</v>
      </c>
      <c r="G55" s="24">
        <v>75</v>
      </c>
      <c r="H55" s="24">
        <v>75</v>
      </c>
      <c r="I55" s="22" t="str">
        <f t="shared" si="0"/>
        <v>Khá</v>
      </c>
      <c r="J55" s="24">
        <v>75</v>
      </c>
      <c r="K55" s="22" t="str">
        <f t="shared" si="0"/>
        <v>Khá</v>
      </c>
    </row>
    <row r="56" spans="1:11" s="17" customFormat="1" ht="15.75" x14ac:dyDescent="0.25">
      <c r="A56" s="24">
        <v>44</v>
      </c>
      <c r="B56" s="50" t="s">
        <v>157</v>
      </c>
      <c r="C56" s="51" t="s">
        <v>158</v>
      </c>
      <c r="D56" s="52" t="s">
        <v>159</v>
      </c>
      <c r="E56" s="24">
        <v>90</v>
      </c>
      <c r="F56" s="24">
        <v>90</v>
      </c>
      <c r="G56" s="24">
        <v>90</v>
      </c>
      <c r="H56" s="24">
        <v>90</v>
      </c>
      <c r="I56" s="22" t="str">
        <f t="shared" si="0"/>
        <v>Xuất sắc</v>
      </c>
      <c r="J56" s="24">
        <v>90</v>
      </c>
      <c r="K56" s="22" t="str">
        <f t="shared" si="0"/>
        <v>Xuất sắc</v>
      </c>
    </row>
    <row r="57" spans="1:11" s="17" customFormat="1" ht="15.75" x14ac:dyDescent="0.25">
      <c r="A57" s="24">
        <v>45</v>
      </c>
      <c r="B57" s="50" t="s">
        <v>160</v>
      </c>
      <c r="C57" s="51" t="s">
        <v>161</v>
      </c>
      <c r="D57" s="52" t="s">
        <v>162</v>
      </c>
      <c r="E57" s="24">
        <v>70</v>
      </c>
      <c r="F57" s="24">
        <v>77</v>
      </c>
      <c r="G57" s="24">
        <v>77</v>
      </c>
      <c r="H57" s="24">
        <v>77</v>
      </c>
      <c r="I57" s="22" t="str">
        <f t="shared" si="0"/>
        <v>Khá</v>
      </c>
      <c r="J57" s="24">
        <v>77</v>
      </c>
      <c r="K57" s="22" t="str">
        <f t="shared" si="0"/>
        <v>Khá</v>
      </c>
    </row>
    <row r="58" spans="1:11" ht="15.75" x14ac:dyDescent="0.25">
      <c r="B58" s="17"/>
      <c r="C58" s="18"/>
      <c r="D58" s="19"/>
    </row>
    <row r="59" spans="1:11" ht="16.5" x14ac:dyDescent="0.25">
      <c r="A59" s="25" t="s">
        <v>167</v>
      </c>
      <c r="B59" s="25"/>
      <c r="C59" s="25"/>
    </row>
  </sheetData>
  <mergeCells count="19">
    <mergeCell ref="G10:G12"/>
    <mergeCell ref="J10:K10"/>
    <mergeCell ref="J11:K11"/>
    <mergeCell ref="A59:C59"/>
    <mergeCell ref="G1:K1"/>
    <mergeCell ref="G2:K2"/>
    <mergeCell ref="A1:D1"/>
    <mergeCell ref="A2:D2"/>
    <mergeCell ref="A5:K5"/>
    <mergeCell ref="A6:K6"/>
    <mergeCell ref="A7:K7"/>
    <mergeCell ref="A10:A12"/>
    <mergeCell ref="B10:B12"/>
    <mergeCell ref="C10:C12"/>
    <mergeCell ref="D10:D12"/>
    <mergeCell ref="H10:I10"/>
    <mergeCell ref="H11:I11"/>
    <mergeCell ref="E10:E12"/>
    <mergeCell ref="F10:F12"/>
  </mergeCells>
  <phoneticPr fontId="7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41BB-7503-4684-96F8-5DDA1117E181}">
  <dimension ref="A1:Q10"/>
  <sheetViews>
    <sheetView tabSelected="1" workbookViewId="0">
      <selection activeCell="J19" sqref="J19"/>
    </sheetView>
  </sheetViews>
  <sheetFormatPr defaultColWidth="25.5" defaultRowHeight="14.25" x14ac:dyDescent="0.2"/>
  <cols>
    <col min="1" max="1" width="4.75" bestFit="1" customWidth="1"/>
    <col min="2" max="2" width="18.875" customWidth="1"/>
    <col min="3" max="3" width="4.875" bestFit="1" customWidth="1"/>
    <col min="4" max="4" width="8.375" bestFit="1" customWidth="1"/>
    <col min="5" max="5" width="6.375" bestFit="1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875" customWidth="1"/>
    <col min="16" max="16" width="3.875" bestFit="1" customWidth="1"/>
    <col min="17" max="17" width="7.25" bestFit="1" customWidth="1"/>
  </cols>
  <sheetData>
    <row r="1" spans="1:17" s="1" customFormat="1" ht="15" x14ac:dyDescent="0.25">
      <c r="A1" s="41" t="s">
        <v>0</v>
      </c>
      <c r="B1" s="41"/>
      <c r="C1" s="41"/>
      <c r="D1" s="41"/>
      <c r="E1" s="41"/>
      <c r="F1" s="41"/>
      <c r="I1" s="42" t="s">
        <v>2</v>
      </c>
      <c r="J1" s="42"/>
      <c r="K1" s="42"/>
      <c r="L1" s="42"/>
      <c r="M1" s="42"/>
      <c r="N1" s="42"/>
      <c r="O1" s="42"/>
    </row>
    <row r="2" spans="1:17" s="1" customFormat="1" ht="15" x14ac:dyDescent="0.25">
      <c r="A2" s="42" t="s">
        <v>1</v>
      </c>
      <c r="B2" s="42"/>
      <c r="C2" s="42"/>
      <c r="D2" s="42"/>
      <c r="E2" s="42"/>
      <c r="F2" s="42"/>
      <c r="I2" s="42" t="s">
        <v>3</v>
      </c>
      <c r="J2" s="42"/>
      <c r="K2" s="42"/>
      <c r="L2" s="42"/>
      <c r="M2" s="42"/>
      <c r="N2" s="42"/>
      <c r="O2" s="42"/>
    </row>
    <row r="3" spans="1:17" s="1" customFormat="1" ht="15" x14ac:dyDescent="0.25"/>
    <row r="4" spans="1:17" s="1" customFormat="1" ht="58.5" customHeight="1" x14ac:dyDescent="0.25">
      <c r="B4" s="43" t="s">
        <v>27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6" spans="1:17" s="1" customFormat="1" ht="15.75" x14ac:dyDescent="0.25">
      <c r="A6" s="30" t="s">
        <v>5</v>
      </c>
      <c r="B6" s="32" t="s">
        <v>20</v>
      </c>
      <c r="C6" s="32" t="s">
        <v>21</v>
      </c>
      <c r="D6" s="47" t="s">
        <v>22</v>
      </c>
      <c r="E6" s="48"/>
      <c r="F6" s="48"/>
      <c r="G6" s="48"/>
      <c r="H6" s="48"/>
      <c r="I6" s="48"/>
      <c r="J6" s="48"/>
      <c r="K6" s="48"/>
      <c r="L6" s="48"/>
      <c r="M6" s="48"/>
      <c r="N6" s="48"/>
      <c r="O6" s="49"/>
    </row>
    <row r="7" spans="1:17" s="1" customFormat="1" ht="15.75" x14ac:dyDescent="0.25">
      <c r="A7" s="31"/>
      <c r="B7" s="33"/>
      <c r="C7" s="33"/>
      <c r="D7" s="47" t="s">
        <v>15</v>
      </c>
      <c r="E7" s="49"/>
      <c r="F7" s="47" t="s">
        <v>14</v>
      </c>
      <c r="G7" s="49"/>
      <c r="H7" s="47" t="s">
        <v>13</v>
      </c>
      <c r="I7" s="49"/>
      <c r="J7" s="47" t="s">
        <v>18</v>
      </c>
      <c r="K7" s="49"/>
      <c r="L7" s="47" t="s">
        <v>23</v>
      </c>
      <c r="M7" s="49"/>
      <c r="N7" s="47" t="s">
        <v>16</v>
      </c>
      <c r="O7" s="49"/>
    </row>
    <row r="8" spans="1:17" s="1" customFormat="1" ht="15.75" x14ac:dyDescent="0.25">
      <c r="A8" s="45"/>
      <c r="B8" s="46"/>
      <c r="C8" s="46"/>
      <c r="D8" s="4" t="s">
        <v>24</v>
      </c>
      <c r="E8" s="4" t="s">
        <v>25</v>
      </c>
      <c r="F8" s="4" t="s">
        <v>24</v>
      </c>
      <c r="G8" s="4" t="s">
        <v>25</v>
      </c>
      <c r="H8" s="4" t="s">
        <v>24</v>
      </c>
      <c r="I8" s="4" t="s">
        <v>25</v>
      </c>
      <c r="J8" s="4" t="s">
        <v>24</v>
      </c>
      <c r="K8" s="4" t="s">
        <v>25</v>
      </c>
      <c r="L8" s="4" t="s">
        <v>24</v>
      </c>
      <c r="M8" s="4" t="s">
        <v>25</v>
      </c>
      <c r="N8" s="4" t="s">
        <v>24</v>
      </c>
      <c r="O8" s="4" t="s">
        <v>25</v>
      </c>
    </row>
    <row r="9" spans="1:17" s="14" customFormat="1" ht="15.75" x14ac:dyDescent="0.25">
      <c r="A9" s="8">
        <v>1</v>
      </c>
      <c r="B9" s="9" t="s">
        <v>166</v>
      </c>
      <c r="C9" s="10">
        <f>K66SAE!A57</f>
        <v>45</v>
      </c>
      <c r="D9" s="8">
        <f>COUNTIF(K66SAE!$K$13:$K$57,"Xuất sắc")</f>
        <v>31</v>
      </c>
      <c r="E9" s="11">
        <f t="shared" ref="E9:E10" si="0">D9/C9</f>
        <v>0.68888888888888888</v>
      </c>
      <c r="F9" s="8">
        <f>COUNTIF(K66SAE!K$13:K$57,"Tốt")</f>
        <v>4</v>
      </c>
      <c r="G9" s="11">
        <f t="shared" ref="G9:G10" si="1">F9/C9</f>
        <v>8.8888888888888892E-2</v>
      </c>
      <c r="H9" s="8">
        <f>COUNTIF(K66SAE!K$13:K$57,"Khá")</f>
        <v>9</v>
      </c>
      <c r="I9" s="11">
        <f t="shared" ref="I9:I10" si="2">H9/C9</f>
        <v>0.2</v>
      </c>
      <c r="J9" s="8">
        <f>COUNTIF(K66SAE!K$13:K$57,"Trung bình")</f>
        <v>0</v>
      </c>
      <c r="K9" s="11">
        <f t="shared" ref="K9:K10" si="3">J9/C9</f>
        <v>0</v>
      </c>
      <c r="L9" s="8">
        <f>COUNTIF(K66SAE!K$13:K$57,"Yếu")</f>
        <v>0</v>
      </c>
      <c r="M9" s="11">
        <f t="shared" ref="M9:M10" si="4">L9/C9</f>
        <v>0</v>
      </c>
      <c r="N9" s="8">
        <f>COUNTIF(K66SAE!$K$13:$K$57,"kém")</f>
        <v>1</v>
      </c>
      <c r="O9" s="11">
        <f t="shared" ref="O9:O10" si="5">N9/C9</f>
        <v>2.2222222222222223E-2</v>
      </c>
      <c r="P9" s="12">
        <f>SUM(N9,L9,J9,H9,F9,D9)</f>
        <v>45</v>
      </c>
      <c r="Q9" s="13">
        <f t="shared" ref="Q9:Q10" si="6">SUM(E9,G9,I9,K9,M9,O9)</f>
        <v>1</v>
      </c>
    </row>
    <row r="10" spans="1:17" s="2" customFormat="1" ht="15.75" x14ac:dyDescent="0.2">
      <c r="A10" s="44" t="s">
        <v>19</v>
      </c>
      <c r="B10" s="44"/>
      <c r="C10" s="3">
        <f>SUM(C9:C9)</f>
        <v>45</v>
      </c>
      <c r="D10" s="5">
        <f>SUM(D9:D9)</f>
        <v>31</v>
      </c>
      <c r="E10" s="6">
        <f t="shared" si="0"/>
        <v>0.68888888888888888</v>
      </c>
      <c r="F10" s="5">
        <f>SUM(F9:F9)</f>
        <v>4</v>
      </c>
      <c r="G10" s="6">
        <f t="shared" si="1"/>
        <v>8.8888888888888892E-2</v>
      </c>
      <c r="H10" s="5">
        <f>SUM(H9:H9)</f>
        <v>9</v>
      </c>
      <c r="I10" s="6">
        <f t="shared" si="2"/>
        <v>0.2</v>
      </c>
      <c r="J10" s="5">
        <f>SUM(J9:J9)</f>
        <v>0</v>
      </c>
      <c r="K10" s="6">
        <f t="shared" si="3"/>
        <v>0</v>
      </c>
      <c r="L10" s="7">
        <f>SUM(L9:L9)</f>
        <v>0</v>
      </c>
      <c r="M10" s="15">
        <f t="shared" si="4"/>
        <v>0</v>
      </c>
      <c r="N10" s="4">
        <f>SUM(N9:N9)</f>
        <v>1</v>
      </c>
      <c r="O10" s="15">
        <f t="shared" si="5"/>
        <v>2.2222222222222223E-2</v>
      </c>
      <c r="P10" s="2">
        <f>SUM(P9:P9)</f>
        <v>45</v>
      </c>
      <c r="Q10" s="16">
        <f t="shared" si="6"/>
        <v>1</v>
      </c>
    </row>
  </sheetData>
  <mergeCells count="16">
    <mergeCell ref="A10:B10"/>
    <mergeCell ref="A6:A8"/>
    <mergeCell ref="B6:B8"/>
    <mergeCell ref="C6:C8"/>
    <mergeCell ref="D6:O6"/>
    <mergeCell ref="D7:E7"/>
    <mergeCell ref="F7:G7"/>
    <mergeCell ref="H7:I7"/>
    <mergeCell ref="J7:K7"/>
    <mergeCell ref="L7:M7"/>
    <mergeCell ref="N7:O7"/>
    <mergeCell ref="A1:F1"/>
    <mergeCell ref="I1:O1"/>
    <mergeCell ref="A2:F2"/>
    <mergeCell ref="I2:O2"/>
    <mergeCell ref="B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K66SAE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2026-01-23T10:24:47Z</dcterms:modified>
</cp:coreProperties>
</file>